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filterPrivacy="1" defaultThemeVersion="124226"/>
  <xr:revisionPtr revIDLastSave="0" documentId="10_ncr:100000_{CC9459B6-23F8-46D6-B519-FAFAF0655EA1}" xr6:coauthVersionLast="31" xr6:coauthVersionMax="31" xr10:uidLastSave="{00000000-0000-0000-0000-000000000000}"/>
  <bookViews>
    <workbookView xWindow="0" yWindow="0" windowWidth="10030" windowHeight="5170" activeTab="1" xr2:uid="{00000000-000D-0000-FFFF-FFFF00000000}"/>
  </bookViews>
  <sheets>
    <sheet name="Calculatrice-EN" sheetId="2" r:id="rId1"/>
    <sheet name="Calculatrice-FR" sheetId="4" r:id="rId2"/>
    <sheet name="Sheet3" sheetId="3" state="hidden" r:id="rId3"/>
  </sheets>
  <calcPr calcId="179017"/>
</workbook>
</file>

<file path=xl/calcChain.xml><?xml version="1.0" encoding="utf-8"?>
<calcChain xmlns="http://schemas.openxmlformats.org/spreadsheetml/2006/main">
  <c r="D10" i="2" l="1"/>
  <c r="D23" i="4"/>
  <c r="D22" i="4"/>
  <c r="E16" i="4"/>
  <c r="D33" i="2"/>
  <c r="D25" i="2"/>
  <c r="D33" i="4"/>
  <c r="D25" i="4"/>
  <c r="E10" i="4" l="1"/>
  <c r="D10" i="4"/>
  <c r="E15" i="4" l="1"/>
  <c r="E11" i="4"/>
  <c r="E29" i="4" s="1"/>
  <c r="E33" i="4"/>
  <c r="E25" i="4"/>
  <c r="E34" i="4"/>
  <c r="E25" i="2"/>
  <c r="E33" i="2"/>
  <c r="E10" i="2"/>
  <c r="E12" i="4" l="1"/>
  <c r="E17" i="4" s="1"/>
  <c r="E30" i="4" s="1"/>
  <c r="E26" i="4" s="1"/>
  <c r="E32" i="4"/>
  <c r="D9" i="2"/>
  <c r="E9" i="2"/>
  <c r="E9" i="4"/>
  <c r="D9" i="4"/>
  <c r="D16" i="4"/>
  <c r="D34" i="4" s="1"/>
  <c r="D15" i="4"/>
  <c r="D16" i="2"/>
  <c r="D34" i="2" s="1"/>
  <c r="D15" i="2"/>
  <c r="E28" i="4" l="1"/>
  <c r="D32" i="4"/>
  <c r="D32" i="2"/>
  <c r="D11" i="4"/>
  <c r="D11" i="2"/>
  <c r="E11" i="2"/>
  <c r="E29" i="2" s="1"/>
  <c r="E16" i="2"/>
  <c r="E34" i="2" s="1"/>
  <c r="E15" i="2"/>
  <c r="D12" i="4" l="1"/>
  <c r="D17" i="4" s="1"/>
  <c r="D30" i="4" s="1"/>
  <c r="D29" i="4"/>
  <c r="D12" i="2"/>
  <c r="D17" i="2" s="1"/>
  <c r="D30" i="2" s="1"/>
  <c r="D29" i="2"/>
  <c r="E12" i="2"/>
  <c r="E17" i="2" s="1"/>
  <c r="E30" i="2" s="1"/>
  <c r="E32" i="2"/>
  <c r="D28" i="4" l="1"/>
  <c r="D26" i="4"/>
  <c r="D28" i="2"/>
  <c r="D26" i="2"/>
  <c r="E28" i="2"/>
  <c r="E26" i="2"/>
</calcChain>
</file>

<file path=xl/sharedStrings.xml><?xml version="1.0" encoding="utf-8"?>
<sst xmlns="http://schemas.openxmlformats.org/spreadsheetml/2006/main" count="102" uniqueCount="82">
  <si>
    <t>Salary increase</t>
  </si>
  <si>
    <t>Salary indexation</t>
  </si>
  <si>
    <t>CAD/h</t>
  </si>
  <si>
    <t>Total wage for student</t>
  </si>
  <si>
    <t xml:space="preserve">Total cost </t>
  </si>
  <si>
    <t>Total left to pay by the employer</t>
  </si>
  <si>
    <t>Input</t>
  </si>
  <si>
    <t>Salaire minimum provincial</t>
  </si>
  <si>
    <t>Augmentation salariale</t>
  </si>
  <si>
    <t>Indexation salariale</t>
  </si>
  <si>
    <t>Subventionne de la salaire minimum et l'augmentation salariale</t>
  </si>
  <si>
    <t>Subventionne sur l'indexation salariale</t>
  </si>
  <si>
    <t>Salaire total pour l'étudiant</t>
  </si>
  <si>
    <t>Coûts d'employeur obligatores</t>
  </si>
  <si>
    <t>Totale à payer à l'étudiant</t>
  </si>
  <si>
    <t>Subventionne Langues et travail</t>
  </si>
  <si>
    <t>Totale à payer par l'employeur</t>
  </si>
  <si>
    <t>Coût totale</t>
  </si>
  <si>
    <t>Provincial minimum wage</t>
  </si>
  <si>
    <t>Subsidy on minimum wage and salary increase</t>
  </si>
  <si>
    <t>Subsidy on salary indexation</t>
  </si>
  <si>
    <t>Employer mandatory costs</t>
  </si>
  <si>
    <t>Either 60% or 100% depending on your local institution.</t>
  </si>
  <si>
    <t>Always 100%</t>
  </si>
  <si>
    <t>Soit 60% ou 100% dependamment de votre institution locale.</t>
  </si>
  <si>
    <t>Toujours 100%.</t>
  </si>
  <si>
    <t>Either $0 or $1.00 depending on your local institution.</t>
  </si>
  <si>
    <t>Soit 0$ ou 1.00$ dependamment de votre institution locale.</t>
  </si>
  <si>
    <t>Languages at Work subsidy</t>
  </si>
  <si>
    <t>Explanation</t>
  </si>
  <si>
    <t>Explication</t>
  </si>
  <si>
    <t>Total to pay the student</t>
  </si>
  <si>
    <t>YOUR CITY</t>
  </si>
  <si>
    <t>Enter this amount in the YCW box "Hourly gross wage"</t>
  </si>
  <si>
    <t>Entrez ce montant dans la boîte JCT « salaire horaire brut »</t>
  </si>
  <si>
    <t>VOTRE VILLE</t>
  </si>
  <si>
    <t>Salaire horaire brut</t>
  </si>
  <si>
    <t>La salaire minimum provinciale, ou en d'autre termes, le montant qu'il faut écrivez dans la boîte JCT « salaire horaire brut »</t>
  </si>
  <si>
    <t>La salaire que l'étudiant va réelment gagner</t>
  </si>
  <si>
    <t>The provincial minimum wage, or in other terms, the amount that the employer must write in the YCW box "Hourly gross wage"</t>
  </si>
  <si>
    <t>The salary that the student will really earn</t>
  </si>
  <si>
    <t>Hourly gross wage</t>
  </si>
  <si>
    <r>
      <t xml:space="preserve">Employer Mandatory Costs include EI, CPP, vacation pay, statutory holiday pay, worker’s compensation premiums, and other mandatory provincial/territorial contributions. </t>
    </r>
    <r>
      <rPr>
        <b/>
        <sz val="14"/>
        <color theme="1"/>
        <rFont val="Calibri"/>
        <family val="2"/>
        <scheme val="minor"/>
      </rPr>
      <t xml:space="preserve">The percentage that the employer contributes </t>
    </r>
    <r>
      <rPr>
        <b/>
        <u/>
        <sz val="14"/>
        <color theme="1"/>
        <rFont val="Calibri"/>
        <family val="2"/>
        <scheme val="minor"/>
      </rPr>
      <t>varies by organization</t>
    </r>
    <r>
      <rPr>
        <sz val="14"/>
        <color theme="1"/>
        <rFont val="Calibri"/>
        <family val="2"/>
        <scheme val="minor"/>
      </rPr>
      <t xml:space="preserve">, but it is usually between 10-20%. For a precise breakdown of these benefits, </t>
    </r>
    <r>
      <rPr>
        <b/>
        <sz val="14"/>
        <color theme="1"/>
        <rFont val="Calibri"/>
        <family val="2"/>
        <scheme val="minor"/>
      </rPr>
      <t>check with your organization’s accountant</t>
    </r>
    <r>
      <rPr>
        <sz val="14"/>
        <color theme="1"/>
        <rFont val="Calibri"/>
        <family val="2"/>
        <scheme val="minor"/>
      </rPr>
      <t>, or</t>
    </r>
    <r>
      <rPr>
        <b/>
        <sz val="14"/>
        <color theme="1"/>
        <rFont val="Calibri"/>
        <family val="2"/>
        <scheme val="minor"/>
      </rPr>
      <t xml:space="preserve"> refer to a paystub from your organization</t>
    </r>
    <r>
      <rPr>
        <sz val="14"/>
        <color theme="1"/>
        <rFont val="Calibri"/>
        <family val="2"/>
        <scheme val="minor"/>
      </rPr>
      <t>.</t>
    </r>
  </si>
  <si>
    <r>
      <t xml:space="preserve">Les coûts obligatoires de l'employeur comprennent l'AE, le RPC, la paye de vacances, les congés fériés, les primes d'indemnisation des accidents du travail et d'autres contributions provinciales / territoriales obligatoires. </t>
    </r>
    <r>
      <rPr>
        <b/>
        <sz val="14"/>
        <color theme="1"/>
        <rFont val="Calibri"/>
        <family val="2"/>
        <scheme val="minor"/>
      </rPr>
      <t xml:space="preserve">Le pourcentage que l'employeur contribue </t>
    </r>
    <r>
      <rPr>
        <b/>
        <u/>
        <sz val="14"/>
        <color theme="1"/>
        <rFont val="Calibri"/>
        <family val="2"/>
        <scheme val="minor"/>
      </rPr>
      <t>varie selon l'organisation</t>
    </r>
    <r>
      <rPr>
        <sz val="14"/>
        <color theme="1"/>
        <rFont val="Calibri"/>
        <family val="2"/>
        <scheme val="minor"/>
      </rPr>
      <t xml:space="preserve">, mais il est généralement compris entre 10 et 20%. Pour une ventilation précise de ces avantages, </t>
    </r>
    <r>
      <rPr>
        <b/>
        <sz val="14"/>
        <color theme="1"/>
        <rFont val="Calibri"/>
        <family val="2"/>
        <scheme val="minor"/>
      </rPr>
      <t>vérifiez auprès du comptable de votre organisation</t>
    </r>
    <r>
      <rPr>
        <sz val="14"/>
        <color theme="1"/>
        <rFont val="Calibri"/>
        <family val="2"/>
        <scheme val="minor"/>
      </rPr>
      <t xml:space="preserve"> ou </t>
    </r>
    <r>
      <rPr>
        <b/>
        <sz val="14"/>
        <color theme="1"/>
        <rFont val="Calibri"/>
        <family val="2"/>
        <scheme val="minor"/>
      </rPr>
      <t>reportez-vous à un tableau de paie de votre organisation</t>
    </r>
    <r>
      <rPr>
        <sz val="14"/>
        <color theme="1"/>
        <rFont val="Calibri"/>
        <family val="2"/>
        <scheme val="minor"/>
      </rPr>
      <t>.</t>
    </r>
  </si>
  <si>
    <t>Soit 0$, 1,35$ ou 2,35$ dependamment de votre institution locale et la situation d'hebergement de l'étudiant.</t>
  </si>
  <si>
    <t>Contribution salarial de l'employeur</t>
  </si>
  <si>
    <t>VOUS PAYEZ</t>
  </si>
  <si>
    <t>Contribution salarial de JCT</t>
  </si>
  <si>
    <t>Contribution à la majoration salariale de JCT</t>
  </si>
  <si>
    <t>NOUS PAYONS</t>
  </si>
  <si>
    <t>Nombre de jour de travail par semaine</t>
  </si>
  <si>
    <t>Nombre total de jour de travail</t>
  </si>
  <si>
    <t>Nombre d'heures de travail par jour</t>
  </si>
  <si>
    <t>Nombre d'heures de travail par semaine</t>
  </si>
  <si>
    <t>Nombre total d'heures de travail au cours de la période d'emploi</t>
  </si>
  <si>
    <t>Les coûts d'employeur obligatoires (ce montant est inclut dans la contribution salarial de l'employeur)</t>
  </si>
  <si>
    <r>
      <t>Engagement financier total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(y compris les coûts obligatoires de l'employeur)</t>
    </r>
  </si>
  <si>
    <r>
      <t>Engagement financier total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(n'inclut pas les coûts obligatoires de l'employeur)</t>
    </r>
  </si>
  <si>
    <t>Minimum de 4, maximum de 5</t>
  </si>
  <si>
    <t>Minimum de 6, maximum de 8</t>
  </si>
  <si>
    <t>Minimum de 30, maximum de 40</t>
  </si>
  <si>
    <t>Minimum of 4, maximum of 5</t>
  </si>
  <si>
    <t>Minimum of 6, maximum of 8</t>
  </si>
  <si>
    <t>Minimum of 30, maximum of 40</t>
  </si>
  <si>
    <t>Number of work days per week</t>
  </si>
  <si>
    <t>Total number of work days</t>
  </si>
  <si>
    <t>Number of work hours per day</t>
  </si>
  <si>
    <t>Number of work hours per week</t>
  </si>
  <si>
    <t>Total number of work hours during the employment period</t>
  </si>
  <si>
    <t>Total financial commitment (not including Employer Mandatory Costs)</t>
  </si>
  <si>
    <t>Total financial commitment (including Employer Mandatory Costs)</t>
  </si>
  <si>
    <t>Employer's total salary contribution</t>
  </si>
  <si>
    <t>Employer Mandatory Costs (this amount is included in the Employer's total salary contribution)</t>
  </si>
  <si>
    <t>YOU PAY</t>
  </si>
  <si>
    <t>WE PAY</t>
  </si>
  <si>
    <t>Languages at Work salary contribution</t>
  </si>
  <si>
    <t>Languages at Work salary indexation contribution</t>
  </si>
  <si>
    <t>Either $0, $1.35, or $2.35 depending on your local institution (NB: In Vancouver, Victoria, and Toronto, some students may be eligible to receive an extra $2.35.)</t>
  </si>
  <si>
    <t>EXEMPLE</t>
  </si>
  <si>
    <t>EXAMPLE</t>
  </si>
  <si>
    <r>
      <t xml:space="preserve">Coûts d'employeur obligatoire (% de salaire totale, d'habitude entre 10-20 %, mais il </t>
    </r>
    <r>
      <rPr>
        <b/>
        <u/>
        <sz val="11"/>
        <color theme="1"/>
        <rFont val="Calibri"/>
        <family val="2"/>
        <scheme val="minor"/>
      </rPr>
      <t>varie selon l'organisation</t>
    </r>
    <r>
      <rPr>
        <b/>
        <sz val="11"/>
        <color theme="1"/>
        <rFont val="Calibri"/>
        <family val="2"/>
        <scheme val="minor"/>
      </rPr>
      <t>.</t>
    </r>
    <r>
      <rPr>
        <b/>
        <sz val="14"/>
        <color theme="1"/>
        <rFont val="Calibri"/>
        <family val="2"/>
        <scheme val="minor"/>
      </rPr>
      <t xml:space="preserve">) </t>
    </r>
  </si>
  <si>
    <r>
      <t xml:space="preserve">Employer mandatory costs (% of total salary, usually between 10-20 %, but it </t>
    </r>
    <r>
      <rPr>
        <b/>
        <u/>
        <sz val="11"/>
        <color theme="1"/>
        <rFont val="Calibri"/>
        <family val="2"/>
        <scheme val="minor"/>
      </rPr>
      <t>varies by organization</t>
    </r>
    <r>
      <rPr>
        <b/>
        <sz val="11"/>
        <color theme="1"/>
        <rFont val="Calibri"/>
        <family val="2"/>
        <scheme val="minor"/>
      </rPr>
      <t>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</si>
</sst>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.00_ \ [$$-C0C]_ ;_ * \-#,##0.00\ \ [$$-C0C]_ ;_ * &quot;-&quot;??_ \ [$$-C0C]_ ;_ @_ "/>
    <numFmt numFmtId="165" formatCode="_-[$$-1009]* #,##0.00_-;\-[$$-1009]* #,##0.00_-;_-[$$-1009]* &quot;-&quot;??_-;_-@_-"/>
  </numFmts>
  <fonts count="1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3F66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rgb="FFC00000"/>
      <name val="Calibri"/>
      <family val="2"/>
      <scheme val="minor"/>
    </font>
    <font>
      <sz val="16"/>
      <color rgb="FFC00000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D1844"/>
        <bgColor indexed="64"/>
      </patternFill>
    </fill>
    <fill>
      <patternFill patternType="solid">
        <fgColor rgb="FFF4847C"/>
        <bgColor indexed="64"/>
      </patternFill>
    </fill>
    <fill>
      <patternFill patternType="solid">
        <fgColor rgb="FFF3CF98"/>
        <bgColor indexed="64"/>
      </patternFill>
    </fill>
    <fill>
      <patternFill patternType="solid">
        <fgColor rgb="FFECB560"/>
        <bgColor indexed="64"/>
      </patternFill>
    </fill>
    <fill>
      <patternFill patternType="solid">
        <fgColor rgb="FF003F66"/>
        <bgColor indexed="64"/>
      </patternFill>
    </fill>
    <fill>
      <patternFill patternType="solid">
        <fgColor rgb="FFC000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0" fillId="0" borderId="0" xfId="0" applyProtection="1"/>
    <xf numFmtId="0" fontId="2" fillId="0" borderId="0" xfId="0" applyFont="1" applyAlignment="1" applyProtection="1">
      <alignment wrapText="1"/>
    </xf>
    <xf numFmtId="0" fontId="2" fillId="0" borderId="0" xfId="0" applyFont="1" applyProtection="1"/>
    <xf numFmtId="0" fontId="0" fillId="0" borderId="0" xfId="0" applyAlignment="1" applyProtection="1">
      <alignment horizontal="center" vertical="center"/>
    </xf>
    <xf numFmtId="2" fontId="0" fillId="0" borderId="0" xfId="0" applyNumberFormat="1" applyAlignment="1" applyProtection="1">
      <alignment horizontal="center" vertical="center"/>
    </xf>
    <xf numFmtId="0" fontId="0" fillId="0" borderId="0" xfId="0" applyFont="1" applyAlignment="1" applyProtection="1">
      <alignment wrapText="1"/>
    </xf>
    <xf numFmtId="0" fontId="0" fillId="0" borderId="0" xfId="0" applyFont="1" applyAlignment="1" applyProtection="1">
      <alignment horizontal="center" vertical="center"/>
    </xf>
    <xf numFmtId="2" fontId="0" fillId="0" borderId="0" xfId="0" applyNumberFormat="1" applyFont="1" applyAlignment="1" applyProtection="1">
      <alignment horizontal="center" vertical="center"/>
    </xf>
    <xf numFmtId="0" fontId="0" fillId="0" borderId="0" xfId="0" applyFont="1" applyProtection="1"/>
    <xf numFmtId="0" fontId="0" fillId="2" borderId="0" xfId="0" applyFont="1" applyFill="1" applyBorder="1" applyAlignment="1" applyProtection="1">
      <alignment wrapText="1"/>
    </xf>
    <xf numFmtId="0" fontId="1" fillId="3" borderId="1" xfId="0" applyFont="1" applyFill="1" applyBorder="1" applyAlignment="1" applyProtection="1">
      <alignment horizontal="center" vertical="center" wrapText="1"/>
    </xf>
    <xf numFmtId="0" fontId="2" fillId="4" borderId="1" xfId="0" applyFont="1" applyFill="1" applyBorder="1" applyAlignment="1" applyProtection="1">
      <alignment wrapText="1"/>
    </xf>
    <xf numFmtId="9" fontId="0" fillId="0" borderId="1" xfId="0" applyNumberFormat="1" applyFont="1" applyBorder="1" applyAlignment="1" applyProtection="1">
      <alignment horizontal="center" vertical="center" wrapText="1"/>
    </xf>
    <xf numFmtId="0" fontId="2" fillId="4" borderId="2" xfId="0" applyFont="1" applyFill="1" applyBorder="1" applyProtection="1"/>
    <xf numFmtId="0" fontId="2" fillId="4" borderId="8" xfId="0" applyFont="1" applyFill="1" applyBorder="1" applyProtection="1"/>
    <xf numFmtId="0" fontId="2" fillId="4" borderId="5" xfId="0" applyFont="1" applyFill="1" applyBorder="1" applyProtection="1"/>
    <xf numFmtId="0" fontId="6" fillId="0" borderId="0" xfId="0" applyFont="1" applyAlignment="1" applyProtection="1">
      <alignment horizontal="center" vertical="center" wrapText="1"/>
    </xf>
    <xf numFmtId="164" fontId="6" fillId="0" borderId="0" xfId="0" applyNumberFormat="1" applyFont="1" applyAlignment="1" applyProtection="1">
      <alignment horizontal="center" vertical="center" wrapText="1"/>
    </xf>
    <xf numFmtId="2" fontId="6" fillId="0" borderId="0" xfId="0" applyNumberFormat="1" applyFont="1" applyAlignment="1" applyProtection="1">
      <alignment horizontal="center" vertical="center" wrapText="1"/>
    </xf>
    <xf numFmtId="164" fontId="6" fillId="0" borderId="1" xfId="0" applyNumberFormat="1" applyFont="1" applyBorder="1" applyAlignment="1" applyProtection="1">
      <alignment horizontal="center" vertical="center" wrapText="1"/>
    </xf>
    <xf numFmtId="9" fontId="6" fillId="0" borderId="1" xfId="0" applyNumberFormat="1" applyFont="1" applyBorder="1" applyAlignment="1" applyProtection="1">
      <alignment horizontal="center" vertical="center" wrapText="1"/>
    </xf>
    <xf numFmtId="0" fontId="2" fillId="4" borderId="2" xfId="0" applyFont="1" applyFill="1" applyBorder="1" applyAlignment="1" applyProtection="1">
      <alignment wrapText="1"/>
    </xf>
    <xf numFmtId="164" fontId="6" fillId="4" borderId="3" xfId="0" applyNumberFormat="1" applyFont="1" applyFill="1" applyBorder="1" applyAlignment="1" applyProtection="1">
      <alignment horizontal="center" vertical="center" wrapText="1"/>
    </xf>
    <xf numFmtId="0" fontId="2" fillId="4" borderId="8" xfId="0" applyFont="1" applyFill="1" applyBorder="1" applyAlignment="1" applyProtection="1">
      <alignment wrapText="1"/>
    </xf>
    <xf numFmtId="164" fontId="6" fillId="4" borderId="0" xfId="0" applyNumberFormat="1" applyFont="1" applyFill="1" applyBorder="1" applyAlignment="1" applyProtection="1">
      <alignment horizontal="center" vertical="center" wrapText="1"/>
    </xf>
    <xf numFmtId="0" fontId="1" fillId="6" borderId="1" xfId="0" applyFont="1" applyFill="1" applyBorder="1" applyAlignment="1" applyProtection="1">
      <alignment horizontal="center" vertical="center" wrapText="1"/>
    </xf>
    <xf numFmtId="165" fontId="8" fillId="5" borderId="1" xfId="0" applyNumberFormat="1" applyFont="1" applyFill="1" applyBorder="1" applyAlignment="1" applyProtection="1">
      <alignment horizontal="center" vertical="center"/>
      <protection locked="0"/>
    </xf>
    <xf numFmtId="9" fontId="8" fillId="5" borderId="1" xfId="0" applyNumberFormat="1" applyFont="1" applyFill="1" applyBorder="1" applyAlignment="1" applyProtection="1">
      <alignment horizontal="center" vertical="center"/>
      <protection locked="0"/>
    </xf>
    <xf numFmtId="165" fontId="8" fillId="5" borderId="1" xfId="0" applyNumberFormat="1" applyFont="1" applyFill="1" applyBorder="1" applyAlignment="1" applyProtection="1">
      <alignment horizontal="center" vertical="center" wrapText="1"/>
      <protection locked="0"/>
    </xf>
    <xf numFmtId="9" fontId="8" fillId="5" borderId="1" xfId="0" applyNumberFormat="1" applyFont="1" applyFill="1" applyBorder="1" applyAlignment="1" applyProtection="1">
      <alignment horizontal="center" vertical="center" wrapText="1"/>
      <protection locked="0"/>
    </xf>
    <xf numFmtId="165" fontId="1" fillId="7" borderId="0" xfId="0" applyNumberFormat="1" applyFont="1" applyFill="1" applyAlignment="1" applyProtection="1">
      <alignment horizontal="center" vertical="center"/>
    </xf>
    <xf numFmtId="164" fontId="1" fillId="7" borderId="0" xfId="0" applyNumberFormat="1" applyFont="1" applyFill="1" applyAlignment="1" applyProtection="1">
      <alignment horizontal="center" vertical="center" wrapText="1"/>
    </xf>
    <xf numFmtId="0" fontId="3" fillId="3" borderId="1" xfId="0" applyFont="1" applyFill="1" applyBorder="1" applyProtection="1"/>
    <xf numFmtId="0" fontId="0" fillId="0" borderId="1" xfId="0" applyFont="1" applyBorder="1" applyProtection="1"/>
    <xf numFmtId="9" fontId="0" fillId="0" borderId="1" xfId="0" applyNumberFormat="1" applyFont="1" applyBorder="1" applyAlignment="1" applyProtection="1">
      <alignment horizontal="center" vertical="center"/>
    </xf>
    <xf numFmtId="9" fontId="7" fillId="2" borderId="1" xfId="0" applyNumberFormat="1" applyFont="1" applyFill="1" applyBorder="1" applyAlignment="1" applyProtection="1">
      <alignment horizontal="center" vertical="center"/>
    </xf>
    <xf numFmtId="0" fontId="0" fillId="2" borderId="0" xfId="0" applyFont="1" applyFill="1" applyAlignment="1" applyProtection="1">
      <alignment horizontal="center" vertical="center"/>
    </xf>
    <xf numFmtId="2" fontId="0" fillId="2" borderId="0" xfId="0" applyNumberFormat="1" applyFont="1" applyFill="1" applyAlignment="1" applyProtection="1">
      <alignment horizontal="center" vertical="center"/>
    </xf>
    <xf numFmtId="165" fontId="1" fillId="7" borderId="3" xfId="0" applyNumberFormat="1" applyFont="1" applyFill="1" applyBorder="1" applyAlignment="1" applyProtection="1">
      <alignment horizontal="center" vertical="center"/>
    </xf>
    <xf numFmtId="0" fontId="0" fillId="4" borderId="4" xfId="0" applyFont="1" applyFill="1" applyBorder="1" applyProtection="1"/>
    <xf numFmtId="165" fontId="1" fillId="7" borderId="0" xfId="0" applyNumberFormat="1" applyFont="1" applyFill="1" applyBorder="1" applyAlignment="1" applyProtection="1">
      <alignment horizontal="center" vertical="center"/>
    </xf>
    <xf numFmtId="0" fontId="0" fillId="4" borderId="9" xfId="0" applyFont="1" applyFill="1" applyBorder="1" applyProtection="1"/>
    <xf numFmtId="0" fontId="3" fillId="3" borderId="1" xfId="0" applyFont="1" applyFill="1" applyBorder="1" applyAlignment="1" applyProtection="1">
      <alignment wrapText="1"/>
    </xf>
    <xf numFmtId="0" fontId="6" fillId="0" borderId="1" xfId="0" applyFont="1" applyBorder="1" applyAlignment="1" applyProtection="1">
      <alignment wrapText="1"/>
    </xf>
    <xf numFmtId="0" fontId="0" fillId="2" borderId="0" xfId="0" applyFont="1" applyFill="1" applyAlignment="1" applyProtection="1">
      <alignment horizontal="center" vertical="center" wrapText="1"/>
    </xf>
    <xf numFmtId="0" fontId="6" fillId="0" borderId="0" xfId="0" applyFont="1" applyAlignment="1" applyProtection="1">
      <alignment wrapText="1"/>
    </xf>
    <xf numFmtId="164" fontId="1" fillId="7" borderId="3" xfId="0" applyNumberFormat="1" applyFont="1" applyFill="1" applyBorder="1" applyAlignment="1" applyProtection="1">
      <alignment horizontal="center" vertical="center" wrapText="1"/>
    </xf>
    <xf numFmtId="0" fontId="7" fillId="4" borderId="4" xfId="0" applyFont="1" applyFill="1" applyBorder="1" applyAlignment="1" applyProtection="1">
      <alignment wrapText="1"/>
    </xf>
    <xf numFmtId="164" fontId="1" fillId="7" borderId="0" xfId="0" applyNumberFormat="1" applyFont="1" applyFill="1" applyBorder="1" applyAlignment="1" applyProtection="1">
      <alignment horizontal="center" vertical="center" wrapText="1"/>
    </xf>
    <xf numFmtId="0" fontId="7" fillId="4" borderId="9" xfId="0" applyFont="1" applyFill="1" applyBorder="1" applyAlignment="1" applyProtection="1">
      <alignment wrapText="1"/>
    </xf>
    <xf numFmtId="0" fontId="0" fillId="0" borderId="0" xfId="0" applyFont="1" applyFill="1" applyBorder="1" applyProtection="1"/>
    <xf numFmtId="0" fontId="0" fillId="0" borderId="0" xfId="0" applyFont="1" applyFill="1" applyProtection="1"/>
    <xf numFmtId="0" fontId="0" fillId="0" borderId="0" xfId="0" applyFont="1" applyFill="1" applyBorder="1" applyAlignment="1" applyProtection="1">
      <alignment wrapText="1"/>
    </xf>
    <xf numFmtId="164" fontId="0" fillId="4" borderId="3" xfId="0" applyNumberFormat="1" applyFill="1" applyBorder="1" applyProtection="1"/>
    <xf numFmtId="0" fontId="0" fillId="4" borderId="4" xfId="0" applyFill="1" applyBorder="1" applyProtection="1"/>
    <xf numFmtId="164" fontId="0" fillId="4" borderId="0" xfId="0" applyNumberFormat="1" applyFill="1" applyBorder="1" applyAlignment="1" applyProtection="1">
      <alignment horizontal="center" vertical="center"/>
    </xf>
    <xf numFmtId="0" fontId="0" fillId="4" borderId="9" xfId="0" applyFill="1" applyBorder="1" applyProtection="1"/>
    <xf numFmtId="164" fontId="0" fillId="4" borderId="6" xfId="0" applyNumberFormat="1" applyFill="1" applyBorder="1" applyAlignment="1" applyProtection="1">
      <alignment horizontal="center" vertical="center"/>
    </xf>
    <xf numFmtId="0" fontId="0" fillId="4" borderId="7" xfId="0" applyFill="1" applyBorder="1" applyProtection="1"/>
    <xf numFmtId="164" fontId="0" fillId="4" borderId="3" xfId="0" applyNumberFormat="1" applyFill="1" applyBorder="1" applyAlignment="1" applyProtection="1">
      <alignment horizontal="center" vertical="center"/>
    </xf>
    <xf numFmtId="164" fontId="1" fillId="7" borderId="11" xfId="0" applyNumberFormat="1" applyFont="1" applyFill="1" applyBorder="1" applyAlignment="1" applyProtection="1">
      <alignment horizontal="center" vertical="center"/>
    </xf>
    <xf numFmtId="164" fontId="1" fillId="7" borderId="12" xfId="0" applyNumberFormat="1" applyFont="1" applyFill="1" applyBorder="1" applyAlignment="1" applyProtection="1">
      <alignment horizontal="center" vertical="center"/>
    </xf>
    <xf numFmtId="164" fontId="1" fillId="7" borderId="11" xfId="0" applyNumberFormat="1" applyFont="1" applyFill="1" applyBorder="1" applyProtection="1"/>
    <xf numFmtId="0" fontId="14" fillId="4" borderId="13" xfId="0" applyFont="1" applyFill="1" applyBorder="1" applyAlignment="1" applyProtection="1">
      <alignment wrapText="1"/>
    </xf>
    <xf numFmtId="164" fontId="11" fillId="4" borderId="14" xfId="0" applyNumberFormat="1" applyFont="1" applyFill="1" applyBorder="1" applyAlignment="1" applyProtection="1">
      <alignment horizontal="center" vertical="center" wrapText="1"/>
    </xf>
    <xf numFmtId="0" fontId="13" fillId="4" borderId="15" xfId="0" applyFont="1" applyFill="1" applyBorder="1" applyAlignment="1" applyProtection="1">
      <alignment wrapText="1"/>
    </xf>
    <xf numFmtId="0" fontId="14" fillId="4" borderId="13" xfId="0" applyFont="1" applyFill="1" applyBorder="1" applyProtection="1"/>
    <xf numFmtId="164" fontId="11" fillId="4" borderId="14" xfId="0" applyNumberFormat="1" applyFont="1" applyFill="1" applyBorder="1" applyAlignment="1" applyProtection="1">
      <alignment horizontal="center" vertical="center"/>
    </xf>
    <xf numFmtId="164" fontId="12" fillId="8" borderId="10" xfId="0" applyNumberFormat="1" applyFont="1" applyFill="1" applyBorder="1" applyAlignment="1" applyProtection="1">
      <alignment horizontal="center" vertical="center"/>
    </xf>
    <xf numFmtId="0" fontId="15" fillId="4" borderId="15" xfId="0" applyFont="1" applyFill="1" applyBorder="1" applyProtection="1"/>
    <xf numFmtId="164" fontId="10" fillId="4" borderId="14" xfId="0" applyNumberFormat="1" applyFont="1" applyFill="1" applyBorder="1" applyAlignment="1" applyProtection="1">
      <alignment horizontal="center" vertical="center"/>
    </xf>
    <xf numFmtId="0" fontId="10" fillId="4" borderId="15" xfId="0" applyFont="1" applyFill="1" applyBorder="1" applyProtection="1"/>
    <xf numFmtId="165" fontId="12" fillId="7" borderId="14" xfId="0" applyNumberFormat="1" applyFont="1" applyFill="1" applyBorder="1" applyAlignment="1" applyProtection="1">
      <alignment horizontal="center" vertical="center"/>
    </xf>
    <xf numFmtId="165" fontId="0" fillId="4" borderId="3" xfId="0" applyNumberFormat="1" applyFill="1" applyBorder="1" applyAlignment="1" applyProtection="1">
      <alignment horizontal="center" vertical="center"/>
    </xf>
    <xf numFmtId="165" fontId="0" fillId="4" borderId="4" xfId="0" applyNumberFormat="1" applyFill="1" applyBorder="1" applyProtection="1"/>
    <xf numFmtId="165" fontId="0" fillId="4" borderId="6" xfId="0" applyNumberFormat="1" applyFill="1" applyBorder="1" applyAlignment="1" applyProtection="1">
      <alignment horizontal="center" vertical="center"/>
    </xf>
    <xf numFmtId="165" fontId="0" fillId="4" borderId="7" xfId="0" applyNumberFormat="1" applyFill="1" applyBorder="1" applyProtection="1"/>
    <xf numFmtId="165" fontId="0" fillId="0" borderId="0" xfId="0" applyNumberFormat="1" applyAlignment="1" applyProtection="1">
      <alignment horizontal="center" vertical="center"/>
    </xf>
    <xf numFmtId="165" fontId="0" fillId="0" borderId="0" xfId="0" applyNumberFormat="1" applyProtection="1"/>
    <xf numFmtId="165" fontId="0" fillId="4" borderId="3" xfId="0" applyNumberFormat="1" applyFill="1" applyBorder="1" applyProtection="1"/>
    <xf numFmtId="165" fontId="0" fillId="4" borderId="0" xfId="0" applyNumberFormat="1" applyFill="1" applyBorder="1" applyAlignment="1" applyProtection="1">
      <alignment horizontal="center" vertical="center"/>
    </xf>
    <xf numFmtId="165" fontId="0" fillId="4" borderId="9" xfId="0" applyNumberFormat="1" applyFill="1" applyBorder="1" applyProtection="1"/>
    <xf numFmtId="165" fontId="11" fillId="4" borderId="14" xfId="0" applyNumberFormat="1" applyFont="1" applyFill="1" applyBorder="1" applyAlignment="1" applyProtection="1">
      <alignment horizontal="center" vertical="center"/>
    </xf>
    <xf numFmtId="165" fontId="12" fillId="8" borderId="10" xfId="0" applyNumberFormat="1" applyFont="1" applyFill="1" applyBorder="1" applyAlignment="1" applyProtection="1">
      <alignment horizontal="center" vertical="center"/>
    </xf>
    <xf numFmtId="165" fontId="15" fillId="4" borderId="15" xfId="0" applyNumberFormat="1" applyFont="1" applyFill="1" applyBorder="1" applyProtection="1"/>
    <xf numFmtId="165" fontId="10" fillId="4" borderId="14" xfId="0" applyNumberFormat="1" applyFont="1" applyFill="1" applyBorder="1" applyAlignment="1" applyProtection="1">
      <alignment horizontal="center" vertical="center"/>
    </xf>
    <xf numFmtId="165" fontId="10" fillId="4" borderId="15" xfId="0" applyNumberFormat="1" applyFont="1" applyFill="1" applyBorder="1" applyProtection="1"/>
    <xf numFmtId="165" fontId="1" fillId="7" borderId="11" xfId="0" applyNumberFormat="1" applyFont="1" applyFill="1" applyBorder="1" applyAlignment="1" applyProtection="1">
      <alignment horizontal="center" vertical="center"/>
    </xf>
    <xf numFmtId="165" fontId="1" fillId="7" borderId="12" xfId="0" applyNumberFormat="1" applyFont="1" applyFill="1" applyBorder="1" applyAlignment="1" applyProtection="1">
      <alignment horizontal="center" vertical="center"/>
    </xf>
    <xf numFmtId="165" fontId="1" fillId="7" borderId="11" xfId="0" applyNumberFormat="1" applyFont="1" applyFill="1" applyBorder="1" applyProtection="1"/>
    <xf numFmtId="165" fontId="1" fillId="7" borderId="3" xfId="0" applyNumberFormat="1" applyFont="1" applyFill="1" applyBorder="1" applyProtection="1"/>
    <xf numFmtId="165" fontId="12" fillId="8" borderId="14" xfId="0" applyNumberFormat="1" applyFont="1" applyFill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wrapText="1"/>
    </xf>
    <xf numFmtId="0" fontId="1" fillId="3" borderId="1" xfId="0" applyFont="1" applyFill="1" applyBorder="1" applyAlignment="1" applyProtection="1">
      <alignment horizontal="center" vertical="center"/>
    </xf>
    <xf numFmtId="164" fontId="12" fillId="8" borderId="10" xfId="0" applyNumberFormat="1" applyFont="1" applyFill="1" applyBorder="1" applyAlignment="1" applyProtection="1">
      <alignment horizontal="center" vertical="center" wrapText="1"/>
    </xf>
    <xf numFmtId="0" fontId="8" fillId="5" borderId="16" xfId="0" applyFont="1" applyFill="1" applyBorder="1" applyAlignment="1" applyProtection="1">
      <alignment horizontal="right" vertical="center"/>
    </xf>
    <xf numFmtId="0" fontId="8" fillId="5" borderId="17" xfId="0" applyFont="1" applyFill="1" applyBorder="1" applyAlignment="1" applyProtection="1">
      <alignment horizontal="right" vertical="center"/>
    </xf>
    <xf numFmtId="0" fontId="8" fillId="5" borderId="18" xfId="0" applyFont="1" applyFill="1" applyBorder="1" applyAlignment="1" applyProtection="1">
      <alignment horizontal="right" vertical="center"/>
    </xf>
    <xf numFmtId="0" fontId="0" fillId="0" borderId="0" xfId="0" applyFill="1" applyBorder="1" applyAlignment="1" applyProtection="1">
      <alignment horizontal="right" vertical="center"/>
    </xf>
    <xf numFmtId="9" fontId="1" fillId="7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right"/>
    </xf>
    <xf numFmtId="165" fontId="0" fillId="0" borderId="1" xfId="0" applyNumberFormat="1" applyFont="1" applyBorder="1" applyAlignment="1" applyProtection="1">
      <alignment horizontal="center" vertical="center"/>
    </xf>
    <xf numFmtId="165" fontId="0" fillId="0" borderId="0" xfId="0" applyNumberFormat="1" applyFont="1" applyAlignment="1" applyProtection="1">
      <alignment horizontal="center" vertical="center"/>
    </xf>
    <xf numFmtId="165" fontId="0" fillId="4" borderId="3" xfId="0" applyNumberFormat="1" applyFont="1" applyFill="1" applyBorder="1" applyAlignment="1" applyProtection="1">
      <alignment horizontal="center" vertical="center"/>
    </xf>
    <xf numFmtId="165" fontId="0" fillId="4" borderId="0" xfId="0" applyNumberFormat="1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003F66"/>
      <color rgb="FFF3CF98"/>
      <color rgb="FFECB560"/>
      <color rgb="FFF4847C"/>
      <color rgb="FFED1844"/>
      <color rgb="FF3B3A3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34"/>
  <sheetViews>
    <sheetView topLeftCell="C1" zoomScale="73" zoomScaleNormal="80" workbookViewId="0">
      <selection activeCell="E2" sqref="E2"/>
    </sheetView>
  </sheetViews>
  <sheetFormatPr defaultColWidth="8.6328125" defaultRowHeight="14.5" x14ac:dyDescent="0.35"/>
  <cols>
    <col min="1" max="1" width="8.453125" style="9" customWidth="1"/>
    <col min="2" max="2" width="64.453125" style="9" customWidth="1"/>
    <col min="3" max="3" width="41" style="9" customWidth="1"/>
    <col min="4" max="4" width="18.90625" style="9" customWidth="1"/>
    <col min="5" max="5" width="18.81640625" style="9" customWidth="1"/>
    <col min="6" max="16384" width="8.6328125" style="9"/>
  </cols>
  <sheetData>
    <row r="1" spans="2:6" ht="79" customHeight="1" x14ac:dyDescent="0.35">
      <c r="B1" s="11" t="s">
        <v>29</v>
      </c>
      <c r="C1" s="11" t="s">
        <v>6</v>
      </c>
      <c r="D1" s="94" t="s">
        <v>79</v>
      </c>
      <c r="E1" s="26" t="s">
        <v>32</v>
      </c>
      <c r="F1" s="33"/>
    </row>
    <row r="2" spans="2:6" ht="32" customHeight="1" x14ac:dyDescent="0.35">
      <c r="B2" s="6" t="s">
        <v>33</v>
      </c>
      <c r="C2" s="12" t="s">
        <v>18</v>
      </c>
      <c r="D2" s="102">
        <v>10.96</v>
      </c>
      <c r="E2" s="27"/>
      <c r="F2" s="34" t="s">
        <v>2</v>
      </c>
    </row>
    <row r="3" spans="2:6" ht="32.5" customHeight="1" x14ac:dyDescent="0.35">
      <c r="B3" s="6" t="s">
        <v>26</v>
      </c>
      <c r="C3" s="12" t="s">
        <v>0</v>
      </c>
      <c r="D3" s="102">
        <v>1</v>
      </c>
      <c r="E3" s="27"/>
      <c r="F3" s="34" t="s">
        <v>2</v>
      </c>
    </row>
    <row r="4" spans="2:6" ht="62.5" customHeight="1" x14ac:dyDescent="0.35">
      <c r="B4" s="6" t="s">
        <v>77</v>
      </c>
      <c r="C4" s="12" t="s">
        <v>1</v>
      </c>
      <c r="D4" s="102">
        <v>1.35</v>
      </c>
      <c r="E4" s="27"/>
      <c r="F4" s="34" t="s">
        <v>2</v>
      </c>
    </row>
    <row r="5" spans="2:6" ht="34.5" customHeight="1" x14ac:dyDescent="0.35">
      <c r="B5" s="6" t="s">
        <v>22</v>
      </c>
      <c r="C5" s="12" t="s">
        <v>19</v>
      </c>
      <c r="D5" s="35">
        <v>0.6</v>
      </c>
      <c r="E5" s="28"/>
      <c r="F5" s="34"/>
    </row>
    <row r="6" spans="2:6" ht="29" customHeight="1" x14ac:dyDescent="0.35">
      <c r="B6" s="6" t="s">
        <v>23</v>
      </c>
      <c r="C6" s="12" t="s">
        <v>20</v>
      </c>
      <c r="D6" s="35">
        <v>1</v>
      </c>
      <c r="E6" s="36">
        <v>1</v>
      </c>
      <c r="F6" s="34"/>
    </row>
    <row r="7" spans="2:6" ht="129" customHeight="1" x14ac:dyDescent="0.45">
      <c r="B7" s="6" t="s">
        <v>42</v>
      </c>
      <c r="C7" s="12" t="s">
        <v>81</v>
      </c>
      <c r="D7" s="13">
        <v>0.11</v>
      </c>
      <c r="E7" s="28"/>
      <c r="F7" s="34"/>
    </row>
    <row r="8" spans="2:6" x14ac:dyDescent="0.35">
      <c r="C8" s="7"/>
      <c r="D8" s="7"/>
      <c r="E8" s="37"/>
    </row>
    <row r="9" spans="2:6" ht="29" x14ac:dyDescent="0.35">
      <c r="B9" s="6" t="s">
        <v>39</v>
      </c>
      <c r="C9" s="10" t="s">
        <v>41</v>
      </c>
      <c r="D9" s="103">
        <f t="shared" ref="D9:E9" si="0">D2</f>
        <v>10.96</v>
      </c>
      <c r="E9" s="31">
        <f t="shared" si="0"/>
        <v>0</v>
      </c>
      <c r="F9" s="9" t="s">
        <v>2</v>
      </c>
    </row>
    <row r="10" spans="2:6" ht="34" customHeight="1" x14ac:dyDescent="0.35">
      <c r="B10" s="6" t="s">
        <v>40</v>
      </c>
      <c r="C10" s="93" t="s">
        <v>3</v>
      </c>
      <c r="D10" s="103">
        <f>SUM(D2:D4)</f>
        <v>13.31</v>
      </c>
      <c r="E10" s="31">
        <f>SUM(E2:E4)</f>
        <v>0</v>
      </c>
      <c r="F10" s="9" t="s">
        <v>2</v>
      </c>
    </row>
    <row r="11" spans="2:6" ht="29.5" customHeight="1" x14ac:dyDescent="0.35">
      <c r="C11" s="6" t="s">
        <v>21</v>
      </c>
      <c r="D11" s="103">
        <f>D7*D10</f>
        <v>1.4641</v>
      </c>
      <c r="E11" s="31">
        <f>E7*E10</f>
        <v>0</v>
      </c>
      <c r="F11" s="9" t="s">
        <v>2</v>
      </c>
    </row>
    <row r="12" spans="2:6" x14ac:dyDescent="0.35">
      <c r="C12" s="2" t="s">
        <v>4</v>
      </c>
      <c r="D12" s="103">
        <f>D10+D11</f>
        <v>14.774100000000001</v>
      </c>
      <c r="E12" s="31">
        <f>E10+E11</f>
        <v>0</v>
      </c>
      <c r="F12" s="9" t="s">
        <v>2</v>
      </c>
    </row>
    <row r="13" spans="2:6" x14ac:dyDescent="0.35">
      <c r="C13" s="3"/>
      <c r="D13" s="8"/>
      <c r="E13" s="38"/>
    </row>
    <row r="14" spans="2:6" ht="15" thickBot="1" x14ac:dyDescent="0.4">
      <c r="D14" s="7"/>
      <c r="E14" s="37"/>
    </row>
    <row r="15" spans="2:6" x14ac:dyDescent="0.35">
      <c r="C15" s="14" t="s">
        <v>31</v>
      </c>
      <c r="D15" s="104">
        <f>D10</f>
        <v>13.31</v>
      </c>
      <c r="E15" s="39">
        <f>SUM(E2:E4)</f>
        <v>0</v>
      </c>
      <c r="F15" s="40" t="s">
        <v>2</v>
      </c>
    </row>
    <row r="16" spans="2:6" ht="15" thickBot="1" x14ac:dyDescent="0.4">
      <c r="C16" s="15" t="s">
        <v>28</v>
      </c>
      <c r="D16" s="105">
        <f>(D5*(D2+D3)+D6*D4)*(1+D7)</f>
        <v>9.4638600000000004</v>
      </c>
      <c r="E16" s="41">
        <f>(E5*(E2+E3)+E6*E4)*(1+E7)</f>
        <v>0</v>
      </c>
      <c r="F16" s="42" t="s">
        <v>2</v>
      </c>
    </row>
    <row r="17" spans="2:6" ht="21.5" thickBot="1" x14ac:dyDescent="0.55000000000000004">
      <c r="C17" s="67" t="s">
        <v>5</v>
      </c>
      <c r="D17" s="86">
        <f t="shared" ref="D17" si="1">D12-D16</f>
        <v>5.3102400000000003</v>
      </c>
      <c r="E17" s="73">
        <f>E12-E16</f>
        <v>0</v>
      </c>
      <c r="F17" s="72" t="s">
        <v>2</v>
      </c>
    </row>
    <row r="19" spans="2:6" x14ac:dyDescent="0.35">
      <c r="B19" s="1" t="s">
        <v>61</v>
      </c>
      <c r="C19" s="52" t="s">
        <v>64</v>
      </c>
      <c r="D19" s="101">
        <v>5</v>
      </c>
      <c r="E19" s="96"/>
      <c r="F19" s="1"/>
    </row>
    <row r="20" spans="2:6" x14ac:dyDescent="0.35">
      <c r="B20" s="1"/>
      <c r="C20" s="53" t="s">
        <v>65</v>
      </c>
      <c r="D20" s="101">
        <v>40</v>
      </c>
      <c r="E20" s="97"/>
      <c r="F20" s="1"/>
    </row>
    <row r="21" spans="2:6" x14ac:dyDescent="0.35">
      <c r="B21" s="1" t="s">
        <v>62</v>
      </c>
      <c r="C21" s="52" t="s">
        <v>66</v>
      </c>
      <c r="D21" s="101">
        <v>8</v>
      </c>
      <c r="E21" s="97"/>
      <c r="F21" s="1"/>
    </row>
    <row r="22" spans="2:6" x14ac:dyDescent="0.35">
      <c r="B22" s="1" t="s">
        <v>63</v>
      </c>
      <c r="C22" s="51" t="s">
        <v>67</v>
      </c>
      <c r="D22" s="101">
        <v>40</v>
      </c>
      <c r="E22" s="97"/>
      <c r="F22" s="1"/>
    </row>
    <row r="23" spans="2:6" x14ac:dyDescent="0.35">
      <c r="B23" s="1"/>
      <c r="C23" s="51" t="s">
        <v>68</v>
      </c>
      <c r="D23" s="101">
        <v>320</v>
      </c>
      <c r="E23" s="98"/>
      <c r="F23" s="1"/>
    </row>
    <row r="24" spans="2:6" ht="15" thickBot="1" x14ac:dyDescent="0.4">
      <c r="B24" s="1"/>
      <c r="C24" s="51"/>
      <c r="D24" s="4"/>
      <c r="E24" s="1"/>
      <c r="F24" s="1"/>
    </row>
    <row r="25" spans="2:6" x14ac:dyDescent="0.35">
      <c r="B25" s="1"/>
      <c r="C25" s="14" t="s">
        <v>69</v>
      </c>
      <c r="D25" s="74">
        <f t="shared" ref="D25" si="2">((D2+D3)*D23)</f>
        <v>3827.2000000000003</v>
      </c>
      <c r="E25" s="88">
        <f t="shared" ref="E25" si="3">((E2+E3)*E23)</f>
        <v>0</v>
      </c>
      <c r="F25" s="75"/>
    </row>
    <row r="26" spans="2:6" ht="15" thickBot="1" x14ac:dyDescent="0.4">
      <c r="B26" s="1"/>
      <c r="C26" s="16" t="s">
        <v>70</v>
      </c>
      <c r="D26" s="76">
        <f t="shared" ref="D26" si="4">D34+D30</f>
        <v>4727.7119999999995</v>
      </c>
      <c r="E26" s="89">
        <f t="shared" ref="E26" si="5">E34+E30</f>
        <v>0</v>
      </c>
      <c r="F26" s="77"/>
    </row>
    <row r="27" spans="2:6" ht="15" thickBot="1" x14ac:dyDescent="0.4">
      <c r="B27" s="1"/>
      <c r="C27" s="1"/>
      <c r="D27" s="78"/>
      <c r="E27" s="79"/>
      <c r="F27" s="79"/>
    </row>
    <row r="28" spans="2:6" x14ac:dyDescent="0.35">
      <c r="B28" s="1"/>
      <c r="C28" s="14" t="s">
        <v>71</v>
      </c>
      <c r="D28" s="80">
        <f t="shared" ref="D28" si="6">D30-D29</f>
        <v>1230.7648000000002</v>
      </c>
      <c r="E28" s="90">
        <f t="shared" ref="E28" si="7">E30-E29</f>
        <v>0</v>
      </c>
      <c r="F28" s="75"/>
    </row>
    <row r="29" spans="2:6" ht="15" thickBot="1" x14ac:dyDescent="0.4">
      <c r="B29" s="1"/>
      <c r="C29" s="15" t="s">
        <v>72</v>
      </c>
      <c r="D29" s="81">
        <f t="shared" ref="D29" si="8">D11*D23</f>
        <v>468.512</v>
      </c>
      <c r="E29" s="89">
        <f>E11*E23</f>
        <v>0</v>
      </c>
      <c r="F29" s="82"/>
    </row>
    <row r="30" spans="2:6" ht="21.5" thickBot="1" x14ac:dyDescent="0.55000000000000004">
      <c r="B30" s="1"/>
      <c r="C30" s="67" t="s">
        <v>73</v>
      </c>
      <c r="D30" s="83">
        <f t="shared" ref="D30" si="9">D17*D23</f>
        <v>1699.2768000000001</v>
      </c>
      <c r="E30" s="84">
        <f>E17*E23</f>
        <v>0</v>
      </c>
      <c r="F30" s="85"/>
    </row>
    <row r="31" spans="2:6" ht="15" thickBot="1" x14ac:dyDescent="0.4">
      <c r="B31" s="1"/>
      <c r="C31" s="1"/>
      <c r="D31" s="78"/>
      <c r="E31" s="79"/>
      <c r="F31" s="79"/>
    </row>
    <row r="32" spans="2:6" x14ac:dyDescent="0.35">
      <c r="B32" s="1"/>
      <c r="C32" s="14" t="s">
        <v>75</v>
      </c>
      <c r="D32" s="80">
        <f t="shared" ref="D32" si="10">D34-D33</f>
        <v>2596.4351999999999</v>
      </c>
      <c r="E32" s="91">
        <f t="shared" ref="E32" si="11">E34-E33</f>
        <v>0</v>
      </c>
      <c r="F32" s="75"/>
    </row>
    <row r="33" spans="2:6" ht="15" thickBot="1" x14ac:dyDescent="0.4">
      <c r="B33" s="1"/>
      <c r="C33" s="15" t="s">
        <v>76</v>
      </c>
      <c r="D33" s="81">
        <f t="shared" ref="D33" si="12">D4*D23</f>
        <v>432</v>
      </c>
      <c r="E33" s="41">
        <f>E4*E23</f>
        <v>0</v>
      </c>
      <c r="F33" s="82"/>
    </row>
    <row r="34" spans="2:6" ht="21.5" thickBot="1" x14ac:dyDescent="0.55000000000000004">
      <c r="B34" s="1"/>
      <c r="C34" s="67" t="s">
        <v>74</v>
      </c>
      <c r="D34" s="86">
        <f>D16*D23</f>
        <v>3028.4351999999999</v>
      </c>
      <c r="E34" s="92">
        <f>E16*E23</f>
        <v>0</v>
      </c>
      <c r="F34" s="87"/>
    </row>
  </sheetData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F37"/>
  <sheetViews>
    <sheetView tabSelected="1" topLeftCell="D1" zoomScale="70" zoomScaleNormal="70" workbookViewId="0">
      <selection activeCell="E2" sqref="A1:XFD1048576"/>
    </sheetView>
  </sheetViews>
  <sheetFormatPr defaultColWidth="8.6328125" defaultRowHeight="14.5" x14ac:dyDescent="0.35"/>
  <cols>
    <col min="1" max="1" width="8.6328125" style="1"/>
    <col min="2" max="2" width="60" style="1" customWidth="1"/>
    <col min="3" max="3" width="67.6328125" style="1" customWidth="1"/>
    <col min="4" max="4" width="17.54296875" style="4" customWidth="1"/>
    <col min="5" max="5" width="15.90625" style="1" customWidth="1"/>
    <col min="6" max="16384" width="8.6328125" style="1"/>
  </cols>
  <sheetData>
    <row r="1" spans="2:6" ht="61" customHeight="1" x14ac:dyDescent="0.35">
      <c r="B1" s="11" t="s">
        <v>30</v>
      </c>
      <c r="C1" s="11" t="s">
        <v>6</v>
      </c>
      <c r="D1" s="11" t="s">
        <v>78</v>
      </c>
      <c r="E1" s="26" t="s">
        <v>35</v>
      </c>
      <c r="F1" s="43"/>
    </row>
    <row r="2" spans="2:6" ht="19.5" customHeight="1" x14ac:dyDescent="0.35">
      <c r="B2" s="6" t="s">
        <v>34</v>
      </c>
      <c r="C2" s="12" t="s">
        <v>7</v>
      </c>
      <c r="D2" s="20">
        <v>10.96</v>
      </c>
      <c r="E2" s="29"/>
      <c r="F2" s="44" t="s">
        <v>2</v>
      </c>
    </row>
    <row r="3" spans="2:6" ht="17.5" customHeight="1" x14ac:dyDescent="0.35">
      <c r="B3" s="6" t="s">
        <v>27</v>
      </c>
      <c r="C3" s="12" t="s">
        <v>8</v>
      </c>
      <c r="D3" s="20">
        <v>1</v>
      </c>
      <c r="E3" s="29"/>
      <c r="F3" s="44" t="s">
        <v>2</v>
      </c>
    </row>
    <row r="4" spans="2:6" ht="29" x14ac:dyDescent="0.35">
      <c r="B4" s="6" t="s">
        <v>44</v>
      </c>
      <c r="C4" s="12" t="s">
        <v>9</v>
      </c>
      <c r="D4" s="20">
        <v>1.35</v>
      </c>
      <c r="E4" s="29"/>
      <c r="F4" s="44" t="s">
        <v>2</v>
      </c>
    </row>
    <row r="5" spans="2:6" x14ac:dyDescent="0.35">
      <c r="B5" s="6" t="s">
        <v>24</v>
      </c>
      <c r="C5" s="12" t="s">
        <v>10</v>
      </c>
      <c r="D5" s="21">
        <v>0.6</v>
      </c>
      <c r="E5" s="30"/>
      <c r="F5" s="44"/>
    </row>
    <row r="6" spans="2:6" x14ac:dyDescent="0.35">
      <c r="B6" s="6" t="s">
        <v>25</v>
      </c>
      <c r="C6" s="12" t="s">
        <v>11</v>
      </c>
      <c r="D6" s="21">
        <v>1</v>
      </c>
      <c r="E6" s="100">
        <v>1</v>
      </c>
      <c r="F6" s="44"/>
    </row>
    <row r="7" spans="2:6" ht="156.5" customHeight="1" x14ac:dyDescent="0.45">
      <c r="B7" s="6" t="s">
        <v>43</v>
      </c>
      <c r="C7" s="12" t="s">
        <v>80</v>
      </c>
      <c r="D7" s="21">
        <v>0.11</v>
      </c>
      <c r="E7" s="30"/>
      <c r="F7" s="44"/>
    </row>
    <row r="8" spans="2:6" x14ac:dyDescent="0.35">
      <c r="B8" s="6"/>
      <c r="C8" s="6"/>
      <c r="D8" s="17"/>
      <c r="E8" s="45"/>
      <c r="F8" s="46"/>
    </row>
    <row r="9" spans="2:6" ht="47.5" customHeight="1" x14ac:dyDescent="0.35">
      <c r="B9" s="6" t="s">
        <v>37</v>
      </c>
      <c r="C9" s="6" t="s">
        <v>36</v>
      </c>
      <c r="D9" s="18">
        <f t="shared" ref="D9" si="0">D2</f>
        <v>10.96</v>
      </c>
      <c r="E9" s="32">
        <f>E2</f>
        <v>0</v>
      </c>
      <c r="F9" s="46" t="s">
        <v>2</v>
      </c>
    </row>
    <row r="10" spans="2:6" x14ac:dyDescent="0.35">
      <c r="B10" s="6" t="s">
        <v>38</v>
      </c>
      <c r="C10" s="6" t="s">
        <v>12</v>
      </c>
      <c r="D10" s="18">
        <f t="shared" ref="D10:E10" si="1">SUM(D2:D4)</f>
        <v>13.31</v>
      </c>
      <c r="E10" s="32">
        <f t="shared" si="1"/>
        <v>0</v>
      </c>
      <c r="F10" s="46" t="s">
        <v>2</v>
      </c>
    </row>
    <row r="11" spans="2:6" x14ac:dyDescent="0.35">
      <c r="B11" s="6"/>
      <c r="C11" s="6" t="s">
        <v>13</v>
      </c>
      <c r="D11" s="18">
        <f t="shared" ref="D11:E11" si="2">D7*D10</f>
        <v>1.4641</v>
      </c>
      <c r="E11" s="32">
        <f t="shared" si="2"/>
        <v>0</v>
      </c>
      <c r="F11" s="46" t="s">
        <v>2</v>
      </c>
    </row>
    <row r="12" spans="2:6" x14ac:dyDescent="0.35">
      <c r="B12" s="6"/>
      <c r="C12" s="2" t="s">
        <v>17</v>
      </c>
      <c r="D12" s="18">
        <f t="shared" ref="D12:E12" si="3">D10+D11</f>
        <v>14.774100000000001</v>
      </c>
      <c r="E12" s="32">
        <f t="shared" si="3"/>
        <v>0</v>
      </c>
      <c r="F12" s="46" t="s">
        <v>2</v>
      </c>
    </row>
    <row r="13" spans="2:6" x14ac:dyDescent="0.35">
      <c r="B13" s="6"/>
      <c r="C13" s="2"/>
      <c r="D13" s="19"/>
      <c r="E13" s="19"/>
      <c r="F13" s="46"/>
    </row>
    <row r="14" spans="2:6" ht="15" thickBot="1" x14ac:dyDescent="0.4">
      <c r="B14" s="6"/>
      <c r="C14" s="6"/>
      <c r="D14" s="17"/>
      <c r="E14" s="17"/>
      <c r="F14" s="46"/>
    </row>
    <row r="15" spans="2:6" x14ac:dyDescent="0.35">
      <c r="B15" s="6"/>
      <c r="C15" s="22" t="s">
        <v>14</v>
      </c>
      <c r="D15" s="23">
        <f t="shared" ref="D15:E15" si="4">D10</f>
        <v>13.31</v>
      </c>
      <c r="E15" s="47">
        <f t="shared" si="4"/>
        <v>0</v>
      </c>
      <c r="F15" s="48" t="s">
        <v>2</v>
      </c>
    </row>
    <row r="16" spans="2:6" ht="15" thickBot="1" x14ac:dyDescent="0.4">
      <c r="B16" s="6"/>
      <c r="C16" s="24" t="s">
        <v>15</v>
      </c>
      <c r="D16" s="25">
        <f t="shared" ref="D16:E16" si="5">(D5*(D2+D3)+D6*D4)*(1+D7)</f>
        <v>9.4638600000000004</v>
      </c>
      <c r="E16" s="49">
        <f t="shared" si="5"/>
        <v>0</v>
      </c>
      <c r="F16" s="50" t="s">
        <v>2</v>
      </c>
    </row>
    <row r="17" spans="2:6" ht="42.5" thickBot="1" x14ac:dyDescent="0.55000000000000004">
      <c r="B17" s="6"/>
      <c r="C17" s="64" t="s">
        <v>16</v>
      </c>
      <c r="D17" s="65">
        <f t="shared" ref="D17:E17" si="6">D12-D16</f>
        <v>5.3102400000000003</v>
      </c>
      <c r="E17" s="95">
        <f t="shared" si="6"/>
        <v>0</v>
      </c>
      <c r="F17" s="66" t="s">
        <v>2</v>
      </c>
    </row>
    <row r="18" spans="2:6" x14ac:dyDescent="0.35">
      <c r="D18" s="5"/>
    </row>
    <row r="19" spans="2:6" x14ac:dyDescent="0.35">
      <c r="B19" s="1" t="s">
        <v>58</v>
      </c>
      <c r="C19" s="52" t="s">
        <v>50</v>
      </c>
      <c r="D19" s="99">
        <v>5</v>
      </c>
      <c r="E19" s="96"/>
    </row>
    <row r="20" spans="2:6" x14ac:dyDescent="0.35">
      <c r="C20" s="53" t="s">
        <v>51</v>
      </c>
      <c r="D20" s="99">
        <v>40</v>
      </c>
      <c r="E20" s="97"/>
    </row>
    <row r="21" spans="2:6" x14ac:dyDescent="0.35">
      <c r="B21" s="1" t="s">
        <v>59</v>
      </c>
      <c r="C21" s="52" t="s">
        <v>52</v>
      </c>
      <c r="D21" s="99">
        <v>8</v>
      </c>
      <c r="E21" s="97"/>
    </row>
    <row r="22" spans="2:6" x14ac:dyDescent="0.35">
      <c r="B22" s="1" t="s">
        <v>60</v>
      </c>
      <c r="C22" s="51" t="s">
        <v>53</v>
      </c>
      <c r="D22" s="99">
        <f>D19*D21</f>
        <v>40</v>
      </c>
      <c r="E22" s="97"/>
    </row>
    <row r="23" spans="2:6" x14ac:dyDescent="0.35">
      <c r="C23" s="51" t="s">
        <v>54</v>
      </c>
      <c r="D23" s="99">
        <f>D21*D20</f>
        <v>320</v>
      </c>
      <c r="E23" s="98"/>
    </row>
    <row r="24" spans="2:6" ht="15" thickBot="1" x14ac:dyDescent="0.4">
      <c r="C24" s="51"/>
    </row>
    <row r="25" spans="2:6" x14ac:dyDescent="0.35">
      <c r="C25" s="14" t="s">
        <v>57</v>
      </c>
      <c r="D25" s="60">
        <f t="shared" ref="D25:E25" si="7">((D2+D3)*D23)</f>
        <v>3827.2000000000003</v>
      </c>
      <c r="E25" s="61">
        <f t="shared" si="7"/>
        <v>0</v>
      </c>
      <c r="F25" s="55"/>
    </row>
    <row r="26" spans="2:6" ht="15" thickBot="1" x14ac:dyDescent="0.4">
      <c r="C26" s="16" t="s">
        <v>56</v>
      </c>
      <c r="D26" s="58">
        <f t="shared" ref="D26:E26" si="8">D34+D30</f>
        <v>4727.7119999999995</v>
      </c>
      <c r="E26" s="62">
        <f t="shared" si="8"/>
        <v>0</v>
      </c>
      <c r="F26" s="59"/>
    </row>
    <row r="27" spans="2:6" ht="15" thickBot="1" x14ac:dyDescent="0.4"/>
    <row r="28" spans="2:6" x14ac:dyDescent="0.35">
      <c r="C28" s="14" t="s">
        <v>45</v>
      </c>
      <c r="D28" s="54">
        <f t="shared" ref="D28:E28" si="9">D30-D29</f>
        <v>1230.7648000000002</v>
      </c>
      <c r="E28" s="63">
        <f t="shared" si="9"/>
        <v>0</v>
      </c>
      <c r="F28" s="55"/>
    </row>
    <row r="29" spans="2:6" ht="15" thickBot="1" x14ac:dyDescent="0.4">
      <c r="C29" s="15" t="s">
        <v>55</v>
      </c>
      <c r="D29" s="56">
        <f t="shared" ref="D29:E29" si="10">D11*D23</f>
        <v>468.512</v>
      </c>
      <c r="E29" s="62">
        <f t="shared" si="10"/>
        <v>0</v>
      </c>
      <c r="F29" s="57"/>
    </row>
    <row r="30" spans="2:6" ht="21.5" thickBot="1" x14ac:dyDescent="0.55000000000000004">
      <c r="C30" s="67" t="s">
        <v>46</v>
      </c>
      <c r="D30" s="68">
        <f t="shared" ref="D30:E30" si="11">D17*D23</f>
        <v>1699.2768000000001</v>
      </c>
      <c r="E30" s="69">
        <f t="shared" si="11"/>
        <v>0</v>
      </c>
      <c r="F30" s="70"/>
    </row>
    <row r="31" spans="2:6" ht="15" thickBot="1" x14ac:dyDescent="0.4"/>
    <row r="32" spans="2:6" x14ac:dyDescent="0.35">
      <c r="C32" s="14" t="s">
        <v>47</v>
      </c>
      <c r="D32" s="54">
        <f t="shared" ref="D32:E32" si="12">D34-D33</f>
        <v>2596.4351999999999</v>
      </c>
      <c r="E32" s="63">
        <f t="shared" si="12"/>
        <v>0</v>
      </c>
      <c r="F32" s="55"/>
    </row>
    <row r="33" spans="3:6" ht="15" thickBot="1" x14ac:dyDescent="0.4">
      <c r="C33" s="15" t="s">
        <v>48</v>
      </c>
      <c r="D33" s="56">
        <f t="shared" ref="D33:E33" si="13">D4*D23</f>
        <v>432</v>
      </c>
      <c r="E33" s="62">
        <f t="shared" si="13"/>
        <v>0</v>
      </c>
      <c r="F33" s="57"/>
    </row>
    <row r="34" spans="3:6" ht="21.5" thickBot="1" x14ac:dyDescent="0.55000000000000004">
      <c r="C34" s="67" t="s">
        <v>49</v>
      </c>
      <c r="D34" s="71">
        <f t="shared" ref="D34:E34" si="14">D16*D23</f>
        <v>3028.4351999999999</v>
      </c>
      <c r="E34" s="69">
        <f t="shared" si="14"/>
        <v>0</v>
      </c>
      <c r="F34" s="72"/>
    </row>
    <row r="36" spans="3:6" x14ac:dyDescent="0.35">
      <c r="D36" s="1"/>
    </row>
    <row r="37" spans="3:6" x14ac:dyDescent="0.35">
      <c r="D37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81640625"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Calculatrice-EN</vt:lpstr>
      <vt:lpstr>Calculatrice-FR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2018-07-25T19:14:31Z</dcterms:modified>
</cp:coreProperties>
</file>